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23150_MH Teknik Trafik\14 Parkering\Parkeringstal 2016\03 Arbetsmaterial\"/>
    </mc:Choice>
  </mc:AlternateContent>
  <bookViews>
    <workbookView xWindow="0" yWindow="0" windowWidth="19140" windowHeight="7035"/>
  </bookViews>
  <sheets>
    <sheet name="Blad1" sheetId="1" r:id="rId1"/>
    <sheet name="Blad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G46" i="1" s="1"/>
  <c r="D46" i="1"/>
  <c r="F46" i="1" s="1"/>
  <c r="C46" i="1"/>
  <c r="F56" i="1"/>
  <c r="E55" i="1"/>
  <c r="E56" i="1" s="1"/>
  <c r="E18" i="1"/>
  <c r="K18" i="1" s="1"/>
  <c r="D18" i="1"/>
  <c r="F18" i="1" s="1"/>
  <c r="C18" i="1"/>
  <c r="J46" i="1" l="1"/>
  <c r="J47" i="1" s="1"/>
  <c r="L46" i="1"/>
  <c r="L47" i="1" s="1"/>
  <c r="L50" i="1" s="1"/>
  <c r="H46" i="1"/>
  <c r="H47" i="1" s="1"/>
  <c r="K46" i="1"/>
  <c r="K47" i="1" s="1"/>
  <c r="M46" i="1"/>
  <c r="M47" i="1" s="1"/>
  <c r="I46" i="1"/>
  <c r="D55" i="1"/>
  <c r="J18" i="1"/>
  <c r="L18" i="1"/>
  <c r="H18" i="1"/>
  <c r="I18" i="1"/>
  <c r="G18" i="1"/>
  <c r="E30" i="1"/>
  <c r="D30" i="1" s="1"/>
  <c r="J50" i="1" l="1"/>
  <c r="I47" i="1"/>
  <c r="H50" i="1"/>
  <c r="E31" i="1"/>
  <c r="F31" i="1"/>
  <c r="G19" i="1" l="1"/>
  <c r="H19" i="1"/>
  <c r="G23" i="1" l="1"/>
  <c r="L19" i="1"/>
  <c r="J19" i="1"/>
  <c r="I19" i="1"/>
  <c r="K19" i="1" l="1"/>
  <c r="K23" i="1" s="1"/>
  <c r="I23" i="1"/>
</calcChain>
</file>

<file path=xl/sharedStrings.xml><?xml version="1.0" encoding="utf-8"?>
<sst xmlns="http://schemas.openxmlformats.org/spreadsheetml/2006/main" count="82" uniqueCount="33">
  <si>
    <t>ALM</t>
  </si>
  <si>
    <t>Libeno</t>
  </si>
  <si>
    <t>Peab</t>
  </si>
  <si>
    <t>Grundintervall P-tal</t>
  </si>
  <si>
    <t>Lägesbaserat P-tal</t>
  </si>
  <si>
    <t>Justering lägenhetsstorlek</t>
  </si>
  <si>
    <t>Små lgh:er</t>
  </si>
  <si>
    <t>Stora lgh:er</t>
  </si>
  <si>
    <t>Besöksparkering</t>
  </si>
  <si>
    <t>Gröna P-tal</t>
  </si>
  <si>
    <t>Grundnivå</t>
  </si>
  <si>
    <t>Medelnivå</t>
  </si>
  <si>
    <t>Ambitiös nivå</t>
  </si>
  <si>
    <t>Antal stora lgh:er</t>
  </si>
  <si>
    <t>Antal små lgh:er</t>
  </si>
  <si>
    <t>Antal lgh:er</t>
  </si>
  <si>
    <t>Antal parkeringar Järla stationsområde total</t>
  </si>
  <si>
    <t>Antal parkeringar Järla stationsområde fördelat på lägenhetsstorlek</t>
  </si>
  <si>
    <t>inkl bilpool</t>
  </si>
  <si>
    <t>Antal parkeringar Sickla fördelat på lägenhetsstorlek</t>
  </si>
  <si>
    <t>Grundtal</t>
  </si>
  <si>
    <t>Totalt antal parkeringsplatser</t>
  </si>
  <si>
    <t xml:space="preserve">Parkeringstal </t>
  </si>
  <si>
    <t>Justering besöksparkering</t>
  </si>
  <si>
    <t xml:space="preserve">Justering lägesbaserat P-tal  </t>
  </si>
  <si>
    <t>Jarlaberg</t>
  </si>
  <si>
    <t>Nackas nya Parkeringstal oktober 2016 - arbetsmaterial</t>
  </si>
  <si>
    <r>
      <t xml:space="preserve">Parkeringstal </t>
    </r>
    <r>
      <rPr>
        <b/>
        <i/>
        <u/>
        <sz val="14"/>
        <color theme="1"/>
        <rFont val="Calibri"/>
        <family val="2"/>
        <scheme val="minor"/>
      </rPr>
      <t>utan</t>
    </r>
    <r>
      <rPr>
        <b/>
        <u/>
        <sz val="14"/>
        <color theme="1"/>
        <rFont val="Calibri"/>
        <family val="2"/>
        <scheme val="minor"/>
      </rPr>
      <t xml:space="preserve"> närhet till lokala centrum eller tunnelbana</t>
    </r>
  </si>
  <si>
    <r>
      <t xml:space="preserve">Parkeringstal </t>
    </r>
    <r>
      <rPr>
        <b/>
        <i/>
        <u/>
        <sz val="14"/>
        <color theme="1"/>
        <rFont val="Calibri"/>
        <family val="2"/>
        <scheme val="minor"/>
      </rPr>
      <t>med</t>
    </r>
    <r>
      <rPr>
        <b/>
        <u/>
        <sz val="14"/>
        <color theme="1"/>
        <rFont val="Calibri"/>
        <family val="2"/>
        <scheme val="minor"/>
      </rPr>
      <t xml:space="preserve"> närhet till lokala centrum eller tunnelbana</t>
    </r>
  </si>
  <si>
    <t xml:space="preserve">Nedanstående två "excellsnurror" är en hjäp för att beräkna parkeringsbehov vid om- och nybyggnation av flerbostadshus. Börja med att välja den "snurra" som stämmer in på ditt projekt, </t>
  </si>
  <si>
    <t xml:space="preserve">parkeringsbehovet för ditt projekt beroende på om byggherren väljer att genomföra mobilitetsåtgärder eller inte. </t>
  </si>
  <si>
    <t xml:space="preserve">dvs, om det ligger inom gångavstånd till lokala centrum och tunnelbana eller inte. Fyll sedan i uppgifter om ditt projekt i de blåfärjade rurorna nedan. "Snurran" räknar sedan ut det totala </t>
  </si>
  <si>
    <t>Projektnamn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</si>
</sst>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1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1" fontId="0" fillId="6" borderId="1" xfId="0" applyNumberFormat="1" applyFill="1" applyBorder="1"/>
    <xf numFmtId="1" fontId="0" fillId="5" borderId="1" xfId="0" applyNumberFormat="1" applyFill="1" applyBorder="1"/>
    <xf numFmtId="1" fontId="0" fillId="5" borderId="4" xfId="0" applyNumberFormat="1" applyFill="1" applyBorder="1"/>
    <xf numFmtId="1" fontId="0" fillId="6" borderId="4" xfId="0" applyNumberFormat="1" applyFill="1" applyBorder="1"/>
    <xf numFmtId="0" fontId="0" fillId="8" borderId="1" xfId="0" applyFill="1" applyBorder="1"/>
    <xf numFmtId="0" fontId="1" fillId="8" borderId="1" xfId="0" applyFont="1" applyFill="1" applyBorder="1"/>
    <xf numFmtId="0" fontId="0" fillId="8" borderId="4" xfId="0" applyFill="1" applyBorder="1"/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0" fillId="6" borderId="5" xfId="0" applyFill="1" applyBorder="1"/>
    <xf numFmtId="0" fontId="0" fillId="0" borderId="0" xfId="0" applyBorder="1"/>
    <xf numFmtId="0" fontId="0" fillId="9" borderId="1" xfId="0" applyFill="1" applyBorder="1"/>
    <xf numFmtId="1" fontId="0" fillId="8" borderId="4" xfId="0" applyNumberFormat="1" applyFill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5" fillId="0" borderId="0" xfId="0" applyFont="1"/>
    <xf numFmtId="0" fontId="6" fillId="6" borderId="2" xfId="0" applyFont="1" applyFill="1" applyBorder="1" applyAlignment="1">
      <alignment wrapText="1"/>
    </xf>
    <xf numFmtId="0" fontId="7" fillId="6" borderId="2" xfId="0" applyFont="1" applyFill="1" applyBorder="1"/>
    <xf numFmtId="0" fontId="7" fillId="6" borderId="5" xfId="0" applyFont="1" applyFill="1" applyBorder="1"/>
    <xf numFmtId="0" fontId="0" fillId="9" borderId="5" xfId="0" applyFill="1" applyBorder="1"/>
    <xf numFmtId="0" fontId="0" fillId="10" borderId="1" xfId="0" applyFill="1" applyBorder="1"/>
    <xf numFmtId="0" fontId="1" fillId="10" borderId="1" xfId="0" applyFont="1" applyFill="1" applyBorder="1"/>
    <xf numFmtId="0" fontId="5" fillId="10" borderId="0" xfId="0" applyFont="1" applyFill="1"/>
    <xf numFmtId="0" fontId="0" fillId="10" borderId="0" xfId="0" applyFill="1"/>
    <xf numFmtId="0" fontId="0" fillId="10" borderId="1" xfId="0" applyFont="1" applyFill="1" applyBorder="1"/>
    <xf numFmtId="0" fontId="1" fillId="7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/>
    </xf>
    <xf numFmtId="1" fontId="1" fillId="5" borderId="2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1" fontId="0" fillId="0" borderId="8" xfId="0" applyNumberFormat="1" applyFill="1" applyBorder="1"/>
    <xf numFmtId="1" fontId="0" fillId="0" borderId="9" xfId="0" applyNumberFormat="1" applyFill="1" applyBorder="1"/>
    <xf numFmtId="0" fontId="0" fillId="0" borderId="10" xfId="0" applyFill="1" applyBorder="1"/>
    <xf numFmtId="0" fontId="0" fillId="0" borderId="11" xfId="0" applyFill="1" applyBorder="1"/>
    <xf numFmtId="1" fontId="0" fillId="0" borderId="11" xfId="0" applyNumberFormat="1" applyFill="1" applyBorder="1"/>
    <xf numFmtId="1" fontId="0" fillId="0" borderId="12" xfId="0" applyNumberFormat="1" applyFill="1" applyBorder="1"/>
    <xf numFmtId="1" fontId="7" fillId="11" borderId="4" xfId="1" applyNumberFormat="1" applyFont="1" applyBorder="1"/>
    <xf numFmtId="0" fontId="7" fillId="11" borderId="1" xfId="1" applyFont="1" applyBorder="1"/>
    <xf numFmtId="1" fontId="7" fillId="11" borderId="2" xfId="1" applyNumberFormat="1" applyFont="1" applyBorder="1" applyAlignment="1">
      <alignment horizontal="center"/>
    </xf>
    <xf numFmtId="0" fontId="7" fillId="11" borderId="3" xfId="1" applyFont="1" applyBorder="1" applyAlignment="1">
      <alignment horizontal="center"/>
    </xf>
    <xf numFmtId="0" fontId="7" fillId="0" borderId="8" xfId="1" applyFont="1" applyFill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495299</xdr:colOff>
      <xdr:row>9</xdr:row>
      <xdr:rowOff>142874</xdr:rowOff>
    </xdr:from>
    <xdr:to>
      <xdr:col>3</xdr:col>
      <xdr:colOff>561974</xdr:colOff>
      <xdr:row>14</xdr:row>
      <xdr:rowOff>79247</xdr:rowOff>
    </xdr:to>
    <xdr:sp macro="" textlink="">
      <xdr:nvSpPr>
        <xdr:cNvPr id="2" name="Rundad rektangulär 1"/>
        <xdr:cNvSpPr/>
      </xdr:nvSpPr>
      <xdr:spPr>
        <a:xfrm>
          <a:off x="2647949" y="1666874"/>
          <a:ext cx="1438275" cy="888873"/>
        </a:xfrm>
        <a:prstGeom prst="wedgeRoundRectCallout">
          <a:avLst/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30</a:t>
          </a:r>
          <a:r>
            <a:rPr lang="sv-SE" sz="1100" baseline="0">
              <a:solidFill>
                <a:sysClr val="windowText" lastClr="000000"/>
              </a:solidFill>
            </a:rPr>
            <a:t> % reduktion för små lägenehter</a:t>
          </a:r>
        </a:p>
        <a:p>
          <a:pPr algn="l"/>
          <a:r>
            <a:rPr lang="sv-SE" sz="1100" baseline="0">
              <a:solidFill>
                <a:sysClr val="windowText" lastClr="000000"/>
              </a:solidFill>
            </a:rPr>
            <a:t>20% tillägg för  stora lägenheter</a:t>
          </a:r>
          <a:endParaRPr lang="sv-S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11</xdr:row>
      <xdr:rowOff>171450</xdr:rowOff>
    </xdr:from>
    <xdr:to>
      <xdr:col>10</xdr:col>
      <xdr:colOff>85725</xdr:colOff>
      <xdr:row>13</xdr:row>
      <xdr:rowOff>117348</xdr:rowOff>
    </xdr:to>
    <xdr:sp macro="" textlink="">
      <xdr:nvSpPr>
        <xdr:cNvPr id="3" name="Rundad rektangulär 2"/>
        <xdr:cNvSpPr/>
      </xdr:nvSpPr>
      <xdr:spPr>
        <a:xfrm>
          <a:off x="8220075" y="2076450"/>
          <a:ext cx="1409700" cy="326898"/>
        </a:xfrm>
        <a:prstGeom prst="wedgeRoundRectCallout">
          <a:avLst/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10 % rabatt</a:t>
          </a:r>
        </a:p>
      </xdr:txBody>
    </xdr:sp>
    <xdr:clientData/>
  </xdr:twoCellAnchor>
  <xdr:twoCellAnchor>
    <xdr:from>
      <xdr:col>10</xdr:col>
      <xdr:colOff>342900</xdr:colOff>
      <xdr:row>11</xdr:row>
      <xdr:rowOff>180975</xdr:rowOff>
    </xdr:from>
    <xdr:to>
      <xdr:col>12</xdr:col>
      <xdr:colOff>219075</xdr:colOff>
      <xdr:row>13</xdr:row>
      <xdr:rowOff>126873</xdr:rowOff>
    </xdr:to>
    <xdr:sp macro="" textlink="">
      <xdr:nvSpPr>
        <xdr:cNvPr id="5" name="Rundad rektangulär 4"/>
        <xdr:cNvSpPr/>
      </xdr:nvSpPr>
      <xdr:spPr>
        <a:xfrm>
          <a:off x="9886950" y="2085975"/>
          <a:ext cx="1438275" cy="326898"/>
        </a:xfrm>
        <a:prstGeom prst="wedgeRoundRectCallout">
          <a:avLst/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25 % rabatt</a:t>
          </a:r>
        </a:p>
      </xdr:txBody>
    </xdr:sp>
    <xdr:clientData/>
  </xdr:twoCellAnchor>
  <xdr:twoCellAnchor>
    <xdr:from>
      <xdr:col>1</xdr:col>
      <xdr:colOff>1228725</xdr:colOff>
      <xdr:row>35</xdr:row>
      <xdr:rowOff>180975</xdr:rowOff>
    </xdr:from>
    <xdr:to>
      <xdr:col>3</xdr:col>
      <xdr:colOff>485775</xdr:colOff>
      <xdr:row>40</xdr:row>
      <xdr:rowOff>60199</xdr:rowOff>
    </xdr:to>
    <xdr:sp macro="" textlink="">
      <xdr:nvSpPr>
        <xdr:cNvPr id="6" name="Rundad rektangulär 5"/>
        <xdr:cNvSpPr/>
      </xdr:nvSpPr>
      <xdr:spPr>
        <a:xfrm>
          <a:off x="2133600" y="7058025"/>
          <a:ext cx="1876425" cy="974599"/>
        </a:xfrm>
        <a:prstGeom prst="wedgeRoundRectCallout">
          <a:avLst>
            <a:gd name="adj1" fmla="val -22262"/>
            <a:gd name="adj2" fmla="val 101593"/>
            <a:gd name="adj3" fmla="val 16667"/>
          </a:avLst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Antingen 10% rabatt för närhet</a:t>
          </a:r>
          <a:r>
            <a:rPr lang="sv-SE" sz="1100" baseline="0">
              <a:solidFill>
                <a:sysClr val="windowText" lastClr="000000"/>
              </a:solidFill>
            </a:rPr>
            <a:t> till tunnelbana eller närhet till lokalt centrum,  500 m gångavstånd</a:t>
          </a:r>
          <a:endParaRPr lang="sv-S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476250</xdr:colOff>
      <xdr:row>11</xdr:row>
      <xdr:rowOff>161925</xdr:rowOff>
    </xdr:from>
    <xdr:to>
      <xdr:col>5</xdr:col>
      <xdr:colOff>885825</xdr:colOff>
      <xdr:row>14</xdr:row>
      <xdr:rowOff>98298</xdr:rowOff>
    </xdr:to>
    <xdr:sp macro="" textlink="">
      <xdr:nvSpPr>
        <xdr:cNvPr id="8" name="Rundad rektangulär 7"/>
        <xdr:cNvSpPr/>
      </xdr:nvSpPr>
      <xdr:spPr>
        <a:xfrm>
          <a:off x="4781550" y="2066925"/>
          <a:ext cx="1438275" cy="507873"/>
        </a:xfrm>
        <a:prstGeom prst="wedgeRoundRectCallout">
          <a:avLst/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10</a:t>
          </a:r>
          <a:r>
            <a:rPr lang="sv-SE" sz="1100" baseline="0">
              <a:solidFill>
                <a:sysClr val="windowText" lastClr="000000"/>
              </a:solidFill>
            </a:rPr>
            <a:t> % tillägg för besöksparkering</a:t>
          </a:r>
          <a:endParaRPr lang="sv-S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742951</xdr:colOff>
      <xdr:row>11</xdr:row>
      <xdr:rowOff>76201</xdr:rowOff>
    </xdr:from>
    <xdr:to>
      <xdr:col>1</xdr:col>
      <xdr:colOff>1143000</xdr:colOff>
      <xdr:row>15</xdr:row>
      <xdr:rowOff>60199</xdr:rowOff>
    </xdr:to>
    <xdr:sp macro="" textlink="">
      <xdr:nvSpPr>
        <xdr:cNvPr id="9" name="Rundad rektangulär 8"/>
        <xdr:cNvSpPr/>
      </xdr:nvSpPr>
      <xdr:spPr>
        <a:xfrm>
          <a:off x="742951" y="647701"/>
          <a:ext cx="1304924" cy="745998"/>
        </a:xfrm>
        <a:prstGeom prst="wedgeRoundRectCallout">
          <a:avLst/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Områdetsbaserat</a:t>
          </a:r>
          <a:r>
            <a:rPr lang="sv-SE" sz="1100" baseline="0">
              <a:solidFill>
                <a:sysClr val="windowText" lastClr="000000"/>
              </a:solidFill>
            </a:rPr>
            <a:t> grundtal, se separat karta</a:t>
          </a:r>
          <a:endParaRPr lang="sv-S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809625</xdr:colOff>
      <xdr:row>40</xdr:row>
      <xdr:rowOff>104775</xdr:rowOff>
    </xdr:from>
    <xdr:to>
      <xdr:col>1</xdr:col>
      <xdr:colOff>1209674</xdr:colOff>
      <xdr:row>43</xdr:row>
      <xdr:rowOff>279273</xdr:rowOff>
    </xdr:to>
    <xdr:sp macro="" textlink="">
      <xdr:nvSpPr>
        <xdr:cNvPr id="11" name="Rundad rektangulär 10"/>
        <xdr:cNvSpPr/>
      </xdr:nvSpPr>
      <xdr:spPr>
        <a:xfrm>
          <a:off x="809625" y="8077200"/>
          <a:ext cx="1304924" cy="745998"/>
        </a:xfrm>
        <a:prstGeom prst="wedgeRoundRectCallout">
          <a:avLst/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Områdetsbaserat</a:t>
          </a:r>
          <a:r>
            <a:rPr lang="sv-SE" sz="1100" baseline="0">
              <a:solidFill>
                <a:sysClr val="windowText" lastClr="000000"/>
              </a:solidFill>
            </a:rPr>
            <a:t> grundtal, se separat karta</a:t>
          </a:r>
          <a:endParaRPr lang="sv-S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361950</xdr:colOff>
      <xdr:row>37</xdr:row>
      <xdr:rowOff>180975</xdr:rowOff>
    </xdr:from>
    <xdr:to>
      <xdr:col>4</xdr:col>
      <xdr:colOff>1019175</xdr:colOff>
      <xdr:row>42</xdr:row>
      <xdr:rowOff>69723</xdr:rowOff>
    </xdr:to>
    <xdr:sp macro="" textlink="">
      <xdr:nvSpPr>
        <xdr:cNvPr id="12" name="Rundad rektangulär 11"/>
        <xdr:cNvSpPr/>
      </xdr:nvSpPr>
      <xdr:spPr>
        <a:xfrm>
          <a:off x="3886200" y="7534275"/>
          <a:ext cx="1438275" cy="888873"/>
        </a:xfrm>
        <a:prstGeom prst="wedgeRoundRectCallout">
          <a:avLst/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30</a:t>
          </a:r>
          <a:r>
            <a:rPr lang="sv-SE" sz="1100" baseline="0">
              <a:solidFill>
                <a:sysClr val="windowText" lastClr="000000"/>
              </a:solidFill>
            </a:rPr>
            <a:t> % reduktion för små lägenehter</a:t>
          </a:r>
        </a:p>
        <a:p>
          <a:pPr algn="l"/>
          <a:r>
            <a:rPr lang="sv-SE" sz="1100" baseline="0">
              <a:solidFill>
                <a:sysClr val="windowText" lastClr="000000"/>
              </a:solidFill>
            </a:rPr>
            <a:t>20% tillägg för  stora lägenheter</a:t>
          </a:r>
          <a:endParaRPr lang="sv-S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304800</xdr:colOff>
      <xdr:row>39</xdr:row>
      <xdr:rowOff>114300</xdr:rowOff>
    </xdr:from>
    <xdr:to>
      <xdr:col>6</xdr:col>
      <xdr:colOff>657225</xdr:colOff>
      <xdr:row>42</xdr:row>
      <xdr:rowOff>50673</xdr:rowOff>
    </xdr:to>
    <xdr:sp macro="" textlink="">
      <xdr:nvSpPr>
        <xdr:cNvPr id="13" name="Rundad rektangulär 12"/>
        <xdr:cNvSpPr/>
      </xdr:nvSpPr>
      <xdr:spPr>
        <a:xfrm>
          <a:off x="5638800" y="7896225"/>
          <a:ext cx="1438275" cy="507873"/>
        </a:xfrm>
        <a:prstGeom prst="wedgeRoundRectCallout">
          <a:avLst/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10</a:t>
          </a:r>
          <a:r>
            <a:rPr lang="sv-SE" sz="1100" baseline="0">
              <a:solidFill>
                <a:sysClr val="windowText" lastClr="000000"/>
              </a:solidFill>
            </a:rPr>
            <a:t> % tillägg för besöksparkering</a:t>
          </a:r>
          <a:endParaRPr lang="sv-S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142875</xdr:colOff>
      <xdr:row>39</xdr:row>
      <xdr:rowOff>161925</xdr:rowOff>
    </xdr:from>
    <xdr:to>
      <xdr:col>11</xdr:col>
      <xdr:colOff>85725</xdr:colOff>
      <xdr:row>41</xdr:row>
      <xdr:rowOff>107823</xdr:rowOff>
    </xdr:to>
    <xdr:sp macro="" textlink="">
      <xdr:nvSpPr>
        <xdr:cNvPr id="14" name="Rundad rektangulär 13"/>
        <xdr:cNvSpPr/>
      </xdr:nvSpPr>
      <xdr:spPr>
        <a:xfrm>
          <a:off x="8963025" y="7943850"/>
          <a:ext cx="1409700" cy="326898"/>
        </a:xfrm>
        <a:prstGeom prst="wedgeRoundRectCallout">
          <a:avLst/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10 % rabatt</a:t>
          </a:r>
        </a:p>
      </xdr:txBody>
    </xdr:sp>
    <xdr:clientData/>
  </xdr:twoCellAnchor>
  <xdr:twoCellAnchor>
    <xdr:from>
      <xdr:col>11</xdr:col>
      <xdr:colOff>257175</xdr:colOff>
      <xdr:row>39</xdr:row>
      <xdr:rowOff>152400</xdr:rowOff>
    </xdr:from>
    <xdr:to>
      <xdr:col>13</xdr:col>
      <xdr:colOff>133350</xdr:colOff>
      <xdr:row>41</xdr:row>
      <xdr:rowOff>98298</xdr:rowOff>
    </xdr:to>
    <xdr:sp macro="" textlink="">
      <xdr:nvSpPr>
        <xdr:cNvPr id="15" name="Rundad rektangulär 14"/>
        <xdr:cNvSpPr/>
      </xdr:nvSpPr>
      <xdr:spPr>
        <a:xfrm>
          <a:off x="10544175" y="7934325"/>
          <a:ext cx="1438275" cy="326898"/>
        </a:xfrm>
        <a:prstGeom prst="wedgeRoundRectCallout">
          <a:avLst/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25 % rabatt</a:t>
          </a:r>
        </a:p>
      </xdr:txBody>
    </xdr:sp>
    <xdr:clientData/>
  </xdr:twoCellAnchor>
  <xdr:twoCellAnchor>
    <xdr:from>
      <xdr:col>0</xdr:col>
      <xdr:colOff>228600</xdr:colOff>
      <xdr:row>27</xdr:row>
      <xdr:rowOff>9526</xdr:rowOff>
    </xdr:from>
    <xdr:to>
      <xdr:col>1</xdr:col>
      <xdr:colOff>762000</xdr:colOff>
      <xdr:row>29</xdr:row>
      <xdr:rowOff>161926</xdr:rowOff>
    </xdr:to>
    <xdr:sp macro="" textlink="">
      <xdr:nvSpPr>
        <xdr:cNvPr id="16" name="Rundad rektangulär 15"/>
        <xdr:cNvSpPr/>
      </xdr:nvSpPr>
      <xdr:spPr>
        <a:xfrm>
          <a:off x="228600" y="4600576"/>
          <a:ext cx="1438275" cy="533400"/>
        </a:xfrm>
        <a:prstGeom prst="wedgeRoundRectCallout">
          <a:avLst>
            <a:gd name="adj1" fmla="val 81816"/>
            <a:gd name="adj2" fmla="val -501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 i="1">
              <a:solidFill>
                <a:sysClr val="windowText" lastClr="000000"/>
              </a:solidFill>
            </a:rPr>
            <a:t>Fyll </a:t>
          </a:r>
          <a:r>
            <a:rPr lang="sv-SE" sz="1100" i="1" baseline="0">
              <a:solidFill>
                <a:sysClr val="windowText" lastClr="000000"/>
              </a:solidFill>
            </a:rPr>
            <a:t> i </a:t>
          </a:r>
          <a:r>
            <a:rPr lang="sv-SE" sz="1100" i="1">
              <a:solidFill>
                <a:sysClr val="windowText" lastClr="000000"/>
              </a:solidFill>
            </a:rPr>
            <a:t>uppgifter</a:t>
          </a:r>
          <a:r>
            <a:rPr lang="sv-SE" sz="1100" i="1" baseline="0">
              <a:solidFill>
                <a:sysClr val="windowText" lastClr="000000"/>
              </a:solidFill>
            </a:rPr>
            <a:t> om ditt projekt här:</a:t>
          </a:r>
          <a:endParaRPr lang="sv-SE" sz="11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161925</xdr:colOff>
      <xdr:row>52</xdr:row>
      <xdr:rowOff>19050</xdr:rowOff>
    </xdr:from>
    <xdr:to>
      <xdr:col>1</xdr:col>
      <xdr:colOff>695325</xdr:colOff>
      <xdr:row>54</xdr:row>
      <xdr:rowOff>171450</xdr:rowOff>
    </xdr:to>
    <xdr:sp macro="" textlink="">
      <xdr:nvSpPr>
        <xdr:cNvPr id="17" name="Rundad rektangulär 16"/>
        <xdr:cNvSpPr/>
      </xdr:nvSpPr>
      <xdr:spPr>
        <a:xfrm>
          <a:off x="161925" y="9763125"/>
          <a:ext cx="1438275" cy="533400"/>
        </a:xfrm>
        <a:prstGeom prst="wedgeRoundRectCallout">
          <a:avLst>
            <a:gd name="adj1" fmla="val 81816"/>
            <a:gd name="adj2" fmla="val -501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 i="1">
              <a:solidFill>
                <a:sysClr val="windowText" lastClr="000000"/>
              </a:solidFill>
            </a:rPr>
            <a:t>Fyll i uppgifter</a:t>
          </a:r>
          <a:r>
            <a:rPr lang="sv-SE" sz="1100" i="1" baseline="0">
              <a:solidFill>
                <a:sysClr val="windowText" lastClr="000000"/>
              </a:solidFill>
            </a:rPr>
            <a:t> om ditt projekt här:</a:t>
          </a:r>
          <a:endParaRPr lang="sv-SE" sz="1100" i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workbookViewId="0">
      <selection activeCell="I56" sqref="I56"/>
    </sheetView>
  </sheetViews>
  <sheetFormatPr defaultRowHeight="15" x14ac:dyDescent="0.25"/>
  <cols>
    <col min="1" max="1" width="13.5703125" bestFit="1" customWidth="1"/>
    <col min="2" max="2" width="18.7109375" bestFit="1" customWidth="1"/>
    <col min="3" max="3" width="20.5703125" customWidth="1"/>
    <col min="4" max="4" width="11.7109375" customWidth="1"/>
    <col min="5" max="5" width="15.42578125" bestFit="1" customWidth="1"/>
    <col min="6" max="6" width="16.28515625" bestFit="1" customWidth="1"/>
    <col min="7" max="9" width="12" customWidth="1"/>
    <col min="10" max="10" width="10.85546875" bestFit="1" customWidth="1"/>
    <col min="11" max="11" width="11.140625" bestFit="1" customWidth="1"/>
    <col min="12" max="12" width="12.28515625" customWidth="1"/>
    <col min="13" max="13" width="11.140625" bestFit="1" customWidth="1"/>
  </cols>
  <sheetData>
    <row r="1" spans="2:13" ht="26.25" x14ac:dyDescent="0.4">
      <c r="B1" s="24" t="s">
        <v>26</v>
      </c>
    </row>
    <row r="2" spans="2:13" x14ac:dyDescent="0.25">
      <c r="B2" s="32" t="s">
        <v>29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2:13" x14ac:dyDescent="0.25"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2:13" x14ac:dyDescent="0.25">
      <c r="B4" s="32" t="s">
        <v>30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2:13" x14ac:dyDescent="0.25">
      <c r="B5" s="25"/>
    </row>
    <row r="7" spans="2:13" ht="18.75" x14ac:dyDescent="0.3">
      <c r="B7" s="22" t="s">
        <v>27</v>
      </c>
    </row>
    <row r="15" spans="2:13" x14ac:dyDescent="0.25">
      <c r="D15" s="1"/>
      <c r="E15" s="1"/>
      <c r="F15" s="1"/>
      <c r="G15" s="1"/>
      <c r="H15" s="1"/>
      <c r="I15" s="35" t="s">
        <v>9</v>
      </c>
      <c r="J15" s="36"/>
      <c r="K15" s="36"/>
      <c r="L15" s="37"/>
    </row>
    <row r="16" spans="2:13" ht="15.75" customHeight="1" x14ac:dyDescent="0.25">
      <c r="C16" s="38" t="s">
        <v>5</v>
      </c>
      <c r="D16" s="37"/>
      <c r="E16" s="39" t="s">
        <v>23</v>
      </c>
      <c r="F16" s="37"/>
      <c r="G16" s="40" t="s">
        <v>22</v>
      </c>
      <c r="H16" s="37"/>
      <c r="I16" s="42" t="s">
        <v>11</v>
      </c>
      <c r="J16" s="37"/>
      <c r="K16" s="43" t="s">
        <v>12</v>
      </c>
      <c r="L16" s="37"/>
    </row>
    <row r="17" spans="2:12" x14ac:dyDescent="0.25">
      <c r="B17" s="2" t="s">
        <v>20</v>
      </c>
      <c r="C17" s="3" t="s">
        <v>6</v>
      </c>
      <c r="D17" s="3" t="s">
        <v>7</v>
      </c>
      <c r="E17" s="4" t="s">
        <v>6</v>
      </c>
      <c r="F17" s="4" t="s">
        <v>7</v>
      </c>
      <c r="G17" s="20" t="s">
        <v>6</v>
      </c>
      <c r="H17" s="20" t="s">
        <v>7</v>
      </c>
      <c r="I17" s="5" t="s">
        <v>6</v>
      </c>
      <c r="J17" s="5" t="s">
        <v>7</v>
      </c>
      <c r="K17" s="6" t="s">
        <v>6</v>
      </c>
      <c r="L17" s="6" t="s">
        <v>7</v>
      </c>
    </row>
    <row r="18" spans="2:12" ht="15.75" thickBot="1" x14ac:dyDescent="0.3">
      <c r="B18" s="14">
        <v>0.8</v>
      </c>
      <c r="C18" s="15">
        <f>SUM($B$18*0.7)</f>
        <v>0.55999999999999994</v>
      </c>
      <c r="D18" s="15">
        <f>SUM($B$18*1.2)</f>
        <v>0.96</v>
      </c>
      <c r="E18" s="16">
        <f>SUM($C$18*1.1)</f>
        <v>0.61599999999999999</v>
      </c>
      <c r="F18" s="16">
        <f>SUM($D$18*1.1)</f>
        <v>1.056</v>
      </c>
      <c r="G18" s="29">
        <f>SUM($E$18)</f>
        <v>0.61599999999999999</v>
      </c>
      <c r="H18" s="29">
        <f>SUM($F$18)</f>
        <v>1.056</v>
      </c>
      <c r="I18" s="17">
        <f>SUM($E$18*0.9)</f>
        <v>0.5544</v>
      </c>
      <c r="J18" s="17">
        <f>SUM($F$18*0.9)</f>
        <v>0.95040000000000002</v>
      </c>
      <c r="K18" s="18">
        <f>SUM($E$18*0.75)</f>
        <v>0.46199999999999997</v>
      </c>
      <c r="L18" s="18">
        <f>SUM($F$18*0.75)</f>
        <v>0.79200000000000004</v>
      </c>
    </row>
    <row r="19" spans="2:12" x14ac:dyDescent="0.25">
      <c r="B19" s="13" t="s">
        <v>19</v>
      </c>
      <c r="C19" s="13"/>
      <c r="D19" s="13"/>
      <c r="E19" s="13"/>
      <c r="F19" s="13"/>
      <c r="G19" s="55">
        <f>SUM(G18*E30)</f>
        <v>72.072000000000003</v>
      </c>
      <c r="H19" s="55">
        <f>SUM(H18*F30)</f>
        <v>4.2240000000000002</v>
      </c>
      <c r="I19" s="9">
        <f>SUM(I18*E31)</f>
        <v>64.864800000000002</v>
      </c>
      <c r="J19" s="9">
        <f>SUM(J18*F31)</f>
        <v>3.8016000000000001</v>
      </c>
      <c r="K19" s="10">
        <f>SUM(K18*E31)</f>
        <v>54.053999999999995</v>
      </c>
      <c r="L19" s="10">
        <f>SUM(L18*F31)</f>
        <v>3.1680000000000001</v>
      </c>
    </row>
    <row r="20" spans="2:12" x14ac:dyDescent="0.25">
      <c r="B20" s="11"/>
      <c r="C20" s="11"/>
      <c r="D20" s="11"/>
      <c r="E20" s="11"/>
      <c r="F20" s="11"/>
      <c r="G20" s="56"/>
      <c r="H20" s="56"/>
      <c r="I20" s="8"/>
      <c r="J20" s="8"/>
      <c r="K20" s="7"/>
      <c r="L20" s="7"/>
    </row>
    <row r="21" spans="2:12" x14ac:dyDescent="0.25">
      <c r="B21" s="47"/>
      <c r="C21" s="48"/>
      <c r="D21" s="48"/>
      <c r="E21" s="48"/>
      <c r="F21" s="48"/>
      <c r="G21" s="48"/>
      <c r="H21" s="48"/>
      <c r="I21" s="49"/>
      <c r="J21" s="49"/>
      <c r="K21" s="49"/>
      <c r="L21" s="50"/>
    </row>
    <row r="22" spans="2:12" x14ac:dyDescent="0.25">
      <c r="B22" s="51"/>
      <c r="C22" s="52"/>
      <c r="D22" s="52"/>
      <c r="E22" s="52"/>
      <c r="F22" s="52"/>
      <c r="G22" s="52"/>
      <c r="H22" s="52"/>
      <c r="I22" s="53"/>
      <c r="J22" s="53"/>
      <c r="K22" s="53"/>
      <c r="L22" s="54"/>
    </row>
    <row r="23" spans="2:12" x14ac:dyDescent="0.25">
      <c r="B23" s="12" t="s">
        <v>21</v>
      </c>
      <c r="C23" s="12"/>
      <c r="D23" s="12"/>
      <c r="E23" s="12"/>
      <c r="F23" s="12"/>
      <c r="G23" s="57">
        <f>SUM(G19+H19)</f>
        <v>76.296000000000006</v>
      </c>
      <c r="H23" s="58"/>
      <c r="I23" s="46">
        <f>SUM(I19:J19)</f>
        <v>68.666399999999996</v>
      </c>
      <c r="J23" s="37"/>
      <c r="K23" s="45">
        <f>SUM(K19:L19)</f>
        <v>57.221999999999994</v>
      </c>
      <c r="L23" s="37"/>
    </row>
    <row r="24" spans="2:12" x14ac:dyDescent="0.25">
      <c r="B24" s="48"/>
      <c r="C24" s="48"/>
      <c r="D24" s="48"/>
      <c r="E24" s="48"/>
      <c r="F24" s="48"/>
      <c r="G24" s="59"/>
      <c r="H24" s="59"/>
      <c r="I24" s="49"/>
      <c r="J24" s="48"/>
      <c r="K24" s="49"/>
      <c r="L24" s="48"/>
    </row>
    <row r="25" spans="2:12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9" spans="2:12" x14ac:dyDescent="0.25">
      <c r="C29" s="31" t="s">
        <v>32</v>
      </c>
      <c r="D29" s="31" t="s">
        <v>15</v>
      </c>
      <c r="E29" s="31" t="s">
        <v>14</v>
      </c>
      <c r="F29" s="31" t="s">
        <v>13</v>
      </c>
    </row>
    <row r="30" spans="2:12" x14ac:dyDescent="0.25">
      <c r="C30" s="34" t="s">
        <v>25</v>
      </c>
      <c r="D30" s="30">
        <f>SUM(E30+F30)</f>
        <v>121</v>
      </c>
      <c r="E30" s="30">
        <f>SUM(63+54)</f>
        <v>117</v>
      </c>
      <c r="F30" s="30">
        <v>4</v>
      </c>
    </row>
    <row r="31" spans="2:12" x14ac:dyDescent="0.25">
      <c r="C31" s="30"/>
      <c r="D31" s="31"/>
      <c r="E31" s="31">
        <f>SUM(E30)</f>
        <v>117</v>
      </c>
      <c r="F31" s="31">
        <f>SUM(F30)</f>
        <v>4</v>
      </c>
    </row>
    <row r="35" spans="2:13" ht="18.75" x14ac:dyDescent="0.3">
      <c r="B35" s="23" t="s">
        <v>28</v>
      </c>
    </row>
    <row r="36" spans="2:13" ht="18.75" x14ac:dyDescent="0.3">
      <c r="B36" s="23"/>
    </row>
    <row r="37" spans="2:13" ht="18.75" x14ac:dyDescent="0.3">
      <c r="B37" s="23"/>
    </row>
    <row r="38" spans="2:13" ht="18.75" x14ac:dyDescent="0.3">
      <c r="B38" s="23"/>
    </row>
    <row r="42" spans="2:13" x14ac:dyDescent="0.25">
      <c r="C42" s="19"/>
      <c r="D42" s="19"/>
      <c r="E42" s="19"/>
      <c r="F42" s="19"/>
      <c r="G42" s="19"/>
      <c r="H42" s="19"/>
      <c r="I42" s="19"/>
      <c r="J42" s="19"/>
      <c r="K42" s="19"/>
    </row>
    <row r="43" spans="2:13" x14ac:dyDescent="0.25">
      <c r="C43" s="19"/>
      <c r="D43" s="19"/>
      <c r="E43" s="19"/>
      <c r="F43" s="19"/>
      <c r="G43" s="19"/>
      <c r="H43" s="19"/>
      <c r="I43" s="19"/>
      <c r="J43" s="35" t="s">
        <v>9</v>
      </c>
      <c r="K43" s="36"/>
      <c r="L43" s="36"/>
      <c r="M43" s="37"/>
    </row>
    <row r="44" spans="2:13" ht="30" x14ac:dyDescent="0.25">
      <c r="C44" s="26" t="s">
        <v>24</v>
      </c>
      <c r="D44" s="38" t="s">
        <v>5</v>
      </c>
      <c r="E44" s="37"/>
      <c r="F44" s="39" t="s">
        <v>23</v>
      </c>
      <c r="G44" s="37"/>
      <c r="H44" s="40" t="s">
        <v>22</v>
      </c>
      <c r="I44" s="41"/>
      <c r="J44" s="42" t="s">
        <v>11</v>
      </c>
      <c r="K44" s="37"/>
      <c r="L44" s="43" t="s">
        <v>12</v>
      </c>
      <c r="M44" s="37"/>
    </row>
    <row r="45" spans="2:13" x14ac:dyDescent="0.25">
      <c r="B45" s="2" t="s">
        <v>20</v>
      </c>
      <c r="C45" s="27"/>
      <c r="D45" s="3" t="s">
        <v>6</v>
      </c>
      <c r="E45" s="3" t="s">
        <v>7</v>
      </c>
      <c r="F45" s="4" t="s">
        <v>6</v>
      </c>
      <c r="G45" s="4" t="s">
        <v>7</v>
      </c>
      <c r="H45" s="20" t="s">
        <v>6</v>
      </c>
      <c r="I45" s="20" t="s">
        <v>7</v>
      </c>
      <c r="J45" s="5" t="s">
        <v>6</v>
      </c>
      <c r="K45" s="5" t="s">
        <v>7</v>
      </c>
      <c r="L45" s="6" t="s">
        <v>6</v>
      </c>
      <c r="M45" s="6" t="s">
        <v>7</v>
      </c>
    </row>
    <row r="46" spans="2:13" ht="15.75" thickBot="1" x14ac:dyDescent="0.3">
      <c r="B46" s="14">
        <v>0.9</v>
      </c>
      <c r="C46" s="28">
        <f>SUM($B$46*0.9)</f>
        <v>0.81</v>
      </c>
      <c r="D46" s="15">
        <f>SUM($C$46*0.7)</f>
        <v>0.56699999999999995</v>
      </c>
      <c r="E46" s="15">
        <f>SUM($C$46*1.2)</f>
        <v>0.97199999999999998</v>
      </c>
      <c r="F46" s="16">
        <f>SUM($D$46*1.1)</f>
        <v>0.62370000000000003</v>
      </c>
      <c r="G46" s="16">
        <f>SUM($E$46*1.1)</f>
        <v>1.0692000000000002</v>
      </c>
      <c r="H46" s="29">
        <f>SUM($F$46)</f>
        <v>0.62370000000000003</v>
      </c>
      <c r="I46" s="29">
        <f>SUM($G$46)</f>
        <v>1.0692000000000002</v>
      </c>
      <c r="J46" s="17">
        <f>SUM($F$46*0.9)</f>
        <v>0.56133</v>
      </c>
      <c r="K46" s="17">
        <f>SUM($G$46*0.9)</f>
        <v>0.96228000000000014</v>
      </c>
      <c r="L46" s="18">
        <f>SUM($F$46*0.75)</f>
        <v>0.46777500000000005</v>
      </c>
      <c r="M46" s="18">
        <f>SUM($G$46*0.75)</f>
        <v>0.80190000000000006</v>
      </c>
    </row>
    <row r="47" spans="2:13" x14ac:dyDescent="0.25">
      <c r="B47" s="13" t="s">
        <v>19</v>
      </c>
      <c r="C47" s="13"/>
      <c r="D47" s="13"/>
      <c r="E47" s="13"/>
      <c r="F47" s="13"/>
      <c r="G47" s="13"/>
      <c r="H47" s="21">
        <f>SUM(H46*E56)</f>
        <v>72.97290000000001</v>
      </c>
      <c r="I47" s="21">
        <f>SUM(I46*F56)</f>
        <v>4.2768000000000006</v>
      </c>
      <c r="J47" s="9">
        <f>SUM(J46*E55)</f>
        <v>65.675610000000006</v>
      </c>
      <c r="K47" s="9">
        <f>SUM(K46*F55)</f>
        <v>3.8491200000000005</v>
      </c>
      <c r="L47" s="10">
        <f>SUM(L46*E55)</f>
        <v>54.729675000000007</v>
      </c>
      <c r="M47" s="10">
        <f>SUM(F55*M46)</f>
        <v>3.2076000000000002</v>
      </c>
    </row>
    <row r="48" spans="2:13" x14ac:dyDescent="0.25">
      <c r="B48" s="48"/>
      <c r="C48" s="48"/>
      <c r="D48" s="48"/>
      <c r="E48" s="48"/>
      <c r="F48" s="48"/>
      <c r="G48" s="48"/>
      <c r="H48" s="49"/>
      <c r="I48" s="49"/>
      <c r="J48" s="49"/>
      <c r="K48" s="49"/>
      <c r="L48" s="49"/>
      <c r="M48" s="49"/>
    </row>
    <row r="49" spans="2:13" x14ac:dyDescent="0.25">
      <c r="B49" s="52"/>
      <c r="C49" s="52"/>
      <c r="D49" s="52"/>
      <c r="E49" s="52"/>
      <c r="F49" s="52"/>
      <c r="G49" s="52"/>
      <c r="H49" s="52"/>
      <c r="I49" s="52"/>
      <c r="J49" s="53"/>
      <c r="K49" s="53"/>
      <c r="L49" s="53"/>
      <c r="M49" s="53"/>
    </row>
    <row r="50" spans="2:13" x14ac:dyDescent="0.25">
      <c r="B50" s="12" t="s">
        <v>21</v>
      </c>
      <c r="C50" s="12"/>
      <c r="D50" s="12"/>
      <c r="E50" s="12"/>
      <c r="F50" s="12"/>
      <c r="G50" s="12"/>
      <c r="H50" s="44">
        <f>SUM(H47+I47)</f>
        <v>77.249700000000004</v>
      </c>
      <c r="I50" s="37"/>
      <c r="J50" s="46">
        <f>SUM(J47:K47)</f>
        <v>69.524730000000005</v>
      </c>
      <c r="K50" s="37"/>
      <c r="L50" s="45">
        <f>SUM(L47:M47)</f>
        <v>57.937275000000007</v>
      </c>
      <c r="M50" s="37"/>
    </row>
    <row r="51" spans="2:13" x14ac:dyDescent="0.25">
      <c r="C51" s="19"/>
      <c r="D51" s="19"/>
      <c r="E51" s="19"/>
      <c r="F51" s="19"/>
      <c r="G51" s="19"/>
      <c r="H51" s="19"/>
      <c r="I51" s="19"/>
      <c r="J51" s="19"/>
      <c r="K51" s="19"/>
    </row>
    <row r="52" spans="2:13" x14ac:dyDescent="0.25">
      <c r="C52" s="19"/>
      <c r="D52" s="19"/>
      <c r="E52" s="19"/>
      <c r="F52" s="19"/>
      <c r="G52" s="19"/>
      <c r="H52" s="19"/>
      <c r="I52" s="19"/>
      <c r="J52" s="19"/>
      <c r="K52" s="19"/>
    </row>
    <row r="53" spans="2:13" x14ac:dyDescent="0.25">
      <c r="C53" s="19"/>
      <c r="D53" s="19"/>
      <c r="E53" s="19"/>
      <c r="F53" s="19"/>
      <c r="G53" s="19"/>
      <c r="H53" s="19"/>
      <c r="I53" s="19"/>
      <c r="J53" s="19"/>
      <c r="K53" s="19"/>
    </row>
    <row r="54" spans="2:13" x14ac:dyDescent="0.25">
      <c r="C54" s="31" t="s">
        <v>32</v>
      </c>
      <c r="D54" s="31" t="s">
        <v>15</v>
      </c>
      <c r="E54" s="31" t="s">
        <v>14</v>
      </c>
      <c r="F54" s="31" t="s">
        <v>13</v>
      </c>
      <c r="G54" s="19"/>
      <c r="H54" s="19"/>
      <c r="I54" s="19"/>
      <c r="J54" s="19"/>
      <c r="K54" s="19"/>
    </row>
    <row r="55" spans="2:13" x14ac:dyDescent="0.25">
      <c r="C55" s="34" t="s">
        <v>25</v>
      </c>
      <c r="D55" s="30">
        <f>SUM(E55+F55)</f>
        <v>121</v>
      </c>
      <c r="E55" s="30">
        <f>SUM(63+54)</f>
        <v>117</v>
      </c>
      <c r="F55" s="30">
        <v>4</v>
      </c>
    </row>
    <row r="56" spans="2:13" x14ac:dyDescent="0.25">
      <c r="C56" s="30"/>
      <c r="D56" s="31"/>
      <c r="E56" s="31">
        <f>SUM(E55)</f>
        <v>117</v>
      </c>
      <c r="F56" s="31">
        <f>SUM(F55)</f>
        <v>4</v>
      </c>
    </row>
  </sheetData>
  <mergeCells count="18">
    <mergeCell ref="H50:I50"/>
    <mergeCell ref="J50:K50"/>
    <mergeCell ref="L50:M50"/>
    <mergeCell ref="I15:L15"/>
    <mergeCell ref="D44:E44"/>
    <mergeCell ref="F44:G44"/>
    <mergeCell ref="H44:I44"/>
    <mergeCell ref="J44:K44"/>
    <mergeCell ref="L44:M44"/>
    <mergeCell ref="J43:M43"/>
    <mergeCell ref="C16:D16"/>
    <mergeCell ref="E16:F16"/>
    <mergeCell ref="G16:H16"/>
    <mergeCell ref="I16:J16"/>
    <mergeCell ref="K16:L16"/>
    <mergeCell ref="G23:H23"/>
    <mergeCell ref="I23:J23"/>
    <mergeCell ref="K23:L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8:S25"/>
  <sheetViews>
    <sheetView workbookViewId="0">
      <selection activeCell="R12" sqref="R12"/>
    </sheetView>
  </sheetViews>
  <sheetFormatPr defaultRowHeight="15" x14ac:dyDescent="0.25"/>
  <sheetData>
    <row r="8" spans="8:19" x14ac:dyDescent="0.25">
      <c r="N8" t="s">
        <v>9</v>
      </c>
    </row>
    <row r="9" spans="8:19" x14ac:dyDescent="0.25">
      <c r="J9" t="s">
        <v>5</v>
      </c>
      <c r="L9" t="s">
        <v>8</v>
      </c>
      <c r="N9" t="s">
        <v>10</v>
      </c>
      <c r="P9" t="s">
        <v>11</v>
      </c>
      <c r="R9" t="s">
        <v>12</v>
      </c>
    </row>
    <row r="10" spans="8:19" x14ac:dyDescent="0.25">
      <c r="H10" t="s">
        <v>3</v>
      </c>
      <c r="I10" t="s">
        <v>4</v>
      </c>
      <c r="J10" t="s">
        <v>6</v>
      </c>
      <c r="K10" t="s">
        <v>7</v>
      </c>
      <c r="L10" t="s">
        <v>6</v>
      </c>
      <c r="M10" t="s">
        <v>7</v>
      </c>
      <c r="N10" t="s">
        <v>6</v>
      </c>
      <c r="O10" t="s">
        <v>7</v>
      </c>
      <c r="P10" t="s">
        <v>6</v>
      </c>
      <c r="Q10" t="s">
        <v>7</v>
      </c>
      <c r="R10" t="s">
        <v>6</v>
      </c>
      <c r="S10" t="s">
        <v>7</v>
      </c>
    </row>
    <row r="11" spans="8:19" x14ac:dyDescent="0.25">
      <c r="H11">
        <v>0.6</v>
      </c>
      <c r="I11">
        <v>0.6</v>
      </c>
      <c r="J11">
        <v>0.42</v>
      </c>
      <c r="K11">
        <v>0.72</v>
      </c>
      <c r="L11">
        <v>0.46200000000000002</v>
      </c>
      <c r="M11">
        <v>0.79200000000000004</v>
      </c>
      <c r="N11">
        <v>0.4158</v>
      </c>
      <c r="O11">
        <v>0.7128000000000001</v>
      </c>
      <c r="P11">
        <v>0.39269999999999999</v>
      </c>
      <c r="Q11">
        <v>0.67320000000000002</v>
      </c>
      <c r="R11">
        <v>0.34650000000000003</v>
      </c>
      <c r="S11">
        <v>0.59400000000000008</v>
      </c>
    </row>
    <row r="12" spans="8:19" x14ac:dyDescent="0.25">
      <c r="H12" t="s">
        <v>17</v>
      </c>
      <c r="N12">
        <v>237.42179999999999</v>
      </c>
      <c r="O12">
        <v>106.92000000000002</v>
      </c>
      <c r="P12">
        <v>224.23169999999999</v>
      </c>
      <c r="Q12">
        <v>100.98</v>
      </c>
      <c r="R12">
        <v>197.85150000000002</v>
      </c>
      <c r="S12">
        <v>89.100000000000009</v>
      </c>
    </row>
    <row r="14" spans="8:19" x14ac:dyDescent="0.25">
      <c r="H14" t="s">
        <v>16</v>
      </c>
      <c r="N14">
        <v>344.34180000000003</v>
      </c>
      <c r="P14">
        <v>325.21170000000001</v>
      </c>
      <c r="R14">
        <v>286.95150000000001</v>
      </c>
    </row>
    <row r="15" spans="8:19" x14ac:dyDescent="0.25">
      <c r="H15" t="s">
        <v>18</v>
      </c>
      <c r="N15">
        <v>372.34180000000003</v>
      </c>
      <c r="P15">
        <v>353.21170000000001</v>
      </c>
      <c r="R15">
        <v>314.95150000000001</v>
      </c>
    </row>
    <row r="21" spans="9:12" x14ac:dyDescent="0.25">
      <c r="J21" t="s">
        <v>15</v>
      </c>
      <c r="K21" t="s">
        <v>14</v>
      </c>
      <c r="L21" t="s">
        <v>13</v>
      </c>
    </row>
    <row r="22" spans="9:12" x14ac:dyDescent="0.25">
      <c r="I22" t="s">
        <v>0</v>
      </c>
      <c r="J22">
        <v>341</v>
      </c>
      <c r="K22">
        <v>341</v>
      </c>
    </row>
    <row r="23" spans="9:12" x14ac:dyDescent="0.25">
      <c r="I23" t="s">
        <v>1</v>
      </c>
      <c r="J23">
        <v>180</v>
      </c>
      <c r="K23">
        <v>90</v>
      </c>
      <c r="L23">
        <v>90</v>
      </c>
    </row>
    <row r="24" spans="9:12" x14ac:dyDescent="0.25">
      <c r="I24" t="s">
        <v>2</v>
      </c>
      <c r="J24">
        <v>200</v>
      </c>
      <c r="K24">
        <v>140</v>
      </c>
      <c r="L24">
        <v>60</v>
      </c>
    </row>
    <row r="25" spans="9:12" x14ac:dyDescent="0.25">
      <c r="J25">
        <v>721</v>
      </c>
      <c r="K25">
        <v>571</v>
      </c>
      <c r="L25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Carlsson Jenny</dc:creator>
  <cp:lastModifiedBy>Carlsson Jenny</cp:lastModifiedBy>
  <dcterms:created xsi:type="dcterms:W3CDTF">2016-04-07T07:23:07Z</dcterms:created>
  <dcterms:modified xsi:type="dcterms:W3CDTF">2016-12-05T09:38:11Z</dcterms:modified>
</cp:coreProperties>
</file>